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使い方" state="visible" r:id="rId4"/>
    <sheet sheetId="2" name="①収支・利回り" state="visible" r:id="rId5"/>
    <sheet sheetId="3" name="②ローン返済" state="visible" r:id="rId6"/>
    <sheet sheetId="4" name="③レントロール集計" state="visible" r:id="rId7"/>
    <sheet sheetId="5" name="④仲介手数料速算" state="visible" r:id="rId8"/>
  </sheets>
  <calcPr calcId="171027"/>
</workbook>
</file>

<file path=xl/sharedStrings.xml><?xml version="1.0" encoding="utf-8"?>
<sst xmlns="http://schemas.openxmlformats.org/spreadsheetml/2006/main" count="56" uniqueCount="52">
  <si>
    <t>不動産 Excel 計算テンプレ（不動産AI総合研究所）</t>
  </si>
  <si>
    <t>使い方：黄色（入力）セルに数字を入れると、白セルが自動で計算されます。</t>
  </si>
  <si>
    <t>シート：① 収支・利回り ／ ② ローン返済 ／ ③ レントロール集計 ／ ④ 仲介手数料 速算</t>
  </si>
  <si>
    <t>※ 金額・料率・法令は必ず各自で確認してください（要検算）。本テンプレは概算用です。</t>
  </si>
  <si>
    <t>※ 項目を増やす・自社仕様にしたい時は、AIに日本語で頼めば関数を作れます（記事の「おねだりプロンプト」参照）。</t>
  </si>
  <si>
    <t>① 収支・利回り計算（黄色セルに入力）</t>
  </si>
  <si>
    <t>購入価格（万円）</t>
  </si>
  <si>
    <t>諸経費（万円）</t>
  </si>
  <si>
    <t>月額家賃合計（円）</t>
  </si>
  <si>
    <t>年間運営費（円）</t>
  </si>
  <si>
    <t>年間家賃収入（円）</t>
  </si>
  <si>
    <t>表面利回り</t>
  </si>
  <si>
    <t>実質利回り（想定NOI）</t>
  </si>
  <si>
    <t>※ 利回りは「想定」。運営費・空室は各自入力。金額・桁は要検算。</t>
  </si>
  <si>
    <t>② ローン返済シミュレーション（黄色セルに入力）</t>
  </si>
  <si>
    <t>借入額（万円）</t>
  </si>
  <si>
    <t>年利（％）</t>
  </si>
  <si>
    <t>返済年数（年）</t>
  </si>
  <si>
    <t>毎月返済額（円）</t>
  </si>
  <si>
    <t>年間返済額（円）</t>
  </si>
  <si>
    <t>総返済額（円）</t>
  </si>
  <si>
    <t>総利息（円）</t>
  </si>
  <si>
    <t>※ 元利均等・ボーナス払いなしの概算。実際の金利・手数料・審査は金融機関で確認。</t>
  </si>
  <si>
    <t>③ レントロール集計（部屋ごとに入力）</t>
  </si>
  <si>
    <t>部屋</t>
  </si>
  <si>
    <t>月額家賃（円）</t>
  </si>
  <si>
    <t>状態（入居/空室）</t>
  </si>
  <si>
    <t>101</t>
  </si>
  <si>
    <t>入居</t>
  </si>
  <si>
    <t>102</t>
  </si>
  <si>
    <t>201</t>
  </si>
  <si>
    <t>202</t>
  </si>
  <si>
    <t>空室</t>
  </si>
  <si>
    <t>301</t>
  </si>
  <si>
    <t>302</t>
  </si>
  <si>
    <t>総戸数</t>
  </si>
  <si>
    <t>入居戸数</t>
  </si>
  <si>
    <t>稼働率</t>
  </si>
  <si>
    <t>満室想定 月家賃合計</t>
  </si>
  <si>
    <t>現況 月家賃合計</t>
  </si>
  <si>
    <t>現況 年家賃</t>
  </si>
  <si>
    <t>※ 状態は「入居」か「空室」で入力（行を増やす時は数式の範囲も広げる）。桁・合計は要検算。</t>
  </si>
  <si>
    <t>④ 仲介手数料の速算（要確認）</t>
  </si>
  <si>
    <t>売買価格（万円・400万円超）</t>
  </si>
  <si>
    <t>上限手数料（税抜）</t>
  </si>
  <si>
    <t>上限手数料（税込10%）</t>
  </si>
  <si>
    <t>※ 400万円超の速算式（価格×3%＋6万円）＝これは「上限額」で別途消費税。400万円以下は別計算。</t>
  </si>
  <si>
    <t>※ 2024年7月改正：800万円以下の低廉な物件は上限30万円（税別・税込33万円）まで可の場合あり。</t>
  </si>
  <si>
    <t>※ 最新の料率・法令（宅建業法・報酬告示）は必ず確認。実際の請求は上限の範囲で。</t>
  </si>
  <si>
    <t>賃貸：家賃（円）</t>
  </si>
  <si>
    <t>上限（税込・貸主借主の合計）</t>
  </si>
  <si>
    <t>※ 賃貸は原則、貸主＋借主の合計で家賃1か月分（＋税）が上限。配分は媒介の態様・承諾による。要確認。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</si>
</sst>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円&quot;"/>
  </numFmts>
  <fonts count="5" x14ac:knownFonts="1">
    <font>
      <color theme="1"/>
      <family val="2"/>
      <scheme val="minor"/>
      <sz val="11"/>
      <name val="Calibri"/>
    </font>
    <font>
      <b/>
      <color rgb="FFFFFFFF"/>
      <sz val="13"/>
    </font>
    <font>
      <i/>
      <color rgb="FF8A6A3A"/>
      <sz val="10"/>
    </font>
    <font>
      <b/>
      <color rgb="FF102A52"/>
    </font>
    <font>
      <b/>
      <color rgb="FFFFFFFF"/>
    </font>
  </fonts>
  <fills count="4">
    <fill>
      <patternFill patternType="none"/>
    </fill>
    <fill>
      <patternFill patternType="gray125"/>
    </fill>
    <fill>
      <patternFill patternType="solid">
        <fgColor rgb="FF102A52"/>
      </patternFill>
    </fill>
    <fill>
      <patternFill patternType="solid">
        <fgColor rgb="FFFFF3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3" borderId="0" xfId="0" applyFill="1"/>
    <xf numFmtId="164" fontId="0" fillId="3" borderId="0" xfId="0" applyNumberFormat="1" applyFill="1"/>
    <xf numFmtId="164" fontId="3" fillId="0" borderId="0" xfId="0" applyNumberFormat="1" applyFont="1"/>
    <xf numFmtId="10" fontId="3" fillId="0" borderId="0" xfId="0" applyNumberFormat="1" applyFont="1"/>
    <xf numFmtId="0" fontId="4" fillId="2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1" width="26" customWidth="1"/>
    <col min="2" max="2" width="18" customWidth="1"/>
    <col min="3" max="3" width="16" customWidth="1"/>
  </cols>
  <sheetData>
    <row r="1" spans="1:3" x14ac:dyDescent="0.25">
      <c r="A1" s="1" t="s">
        <v>0</v>
      </c>
      <c r="B1" s="1"/>
      <c r="C1" s="1"/>
    </row>
    <row r="3" spans="1:1" x14ac:dyDescent="0.25">
      <c r="A3" t="s">
        <v>1</v>
      </c>
    </row>
    <row r="4" spans="1:1" x14ac:dyDescent="0.25">
      <c r="A4" t="s">
        <v>2</v>
      </c>
    </row>
    <row r="6" spans="1:1" x14ac:dyDescent="0.25">
      <c r="A6" s="2" t="s">
        <v>3</v>
      </c>
    </row>
    <row r="7" spans="1:1" x14ac:dyDescent="0.25">
      <c r="A7" s="2" t="s">
        <v>4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FormatPr defaultRowHeight="15" outlineLevelRow="0" outlineLevelCol="0" x14ac:dyDescent="55"/>
  <cols>
    <col min="1" max="1" width="26" customWidth="1"/>
    <col min="2" max="2" width="18" customWidth="1"/>
    <col min="3" max="3" width="16" customWidth="1"/>
  </cols>
  <sheetData>
    <row r="1" spans="1:3" x14ac:dyDescent="0.25">
      <c r="A1" s="1" t="s">
        <v>5</v>
      </c>
      <c r="B1" s="1"/>
      <c r="C1" s="1"/>
    </row>
    <row r="3" spans="1:2" x14ac:dyDescent="0.25">
      <c r="A3" t="s">
        <v>6</v>
      </c>
      <c r="B3" s="3">
        <v>4500</v>
      </c>
    </row>
    <row r="4" spans="1:2" x14ac:dyDescent="0.25">
      <c r="A4" t="s">
        <v>7</v>
      </c>
      <c r="B4" s="3">
        <v>315</v>
      </c>
    </row>
    <row r="5" spans="1:2" x14ac:dyDescent="0.25">
      <c r="A5" t="s">
        <v>8</v>
      </c>
      <c r="B5" s="4">
        <v>250000</v>
      </c>
    </row>
    <row r="6" spans="1:2" x14ac:dyDescent="0.25">
      <c r="A6" t="s">
        <v>9</v>
      </c>
      <c r="B6" s="4">
        <v>360000</v>
      </c>
    </row>
    <row r="8" spans="1:2" x14ac:dyDescent="0.25">
      <c r="A8" t="s">
        <v>10</v>
      </c>
      <c r="B8" s="5">
        <f>B5*12</f>
      </c>
    </row>
    <row r="9" spans="1:2" x14ac:dyDescent="0.25">
      <c r="A9" t="s">
        <v>11</v>
      </c>
      <c r="B9" s="6">
        <f>B5*12/(B3*10000)</f>
      </c>
    </row>
    <row r="10" spans="1:2" x14ac:dyDescent="0.25">
      <c r="A10" t="s">
        <v>12</v>
      </c>
      <c r="B10" s="6">
        <f>(B5*12-B6)/((B3+B4)*10000)</f>
      </c>
    </row>
    <row r="12" spans="1:1" x14ac:dyDescent="0.25">
      <c r="A12" s="2" t="s">
        <v>13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FormatPr defaultRowHeight="15" outlineLevelRow="0" outlineLevelCol="0" x14ac:dyDescent="55"/>
  <cols>
    <col min="1" max="1" width="26" customWidth="1"/>
    <col min="2" max="2" width="18" customWidth="1"/>
    <col min="3" max="3" width="16" customWidth="1"/>
  </cols>
  <sheetData>
    <row r="1" spans="1:3" x14ac:dyDescent="0.25">
      <c r="A1" s="1" t="s">
        <v>14</v>
      </c>
      <c r="B1" s="1"/>
      <c r="C1" s="1"/>
    </row>
    <row r="3" spans="1:2" x14ac:dyDescent="0.25">
      <c r="A3" t="s">
        <v>15</v>
      </c>
      <c r="B3" s="3">
        <v>4000</v>
      </c>
    </row>
    <row r="4" spans="1:2" x14ac:dyDescent="0.25">
      <c r="A4" t="s">
        <v>16</v>
      </c>
      <c r="B4" s="3">
        <v>1.5</v>
      </c>
    </row>
    <row r="5" spans="1:2" x14ac:dyDescent="0.25">
      <c r="A5" t="s">
        <v>17</v>
      </c>
      <c r="B5" s="3">
        <v>35</v>
      </c>
    </row>
    <row r="7" spans="1:2" x14ac:dyDescent="0.25">
      <c r="A7" t="s">
        <v>18</v>
      </c>
      <c r="B7" s="5">
        <f>PMT(B4/100/12,B5*12,-B3*10000)</f>
      </c>
    </row>
    <row r="8" spans="1:2" x14ac:dyDescent="0.25">
      <c r="A8" t="s">
        <v>19</v>
      </c>
      <c r="B8" s="5">
        <f>B7*12</f>
      </c>
    </row>
    <row r="9" spans="1:2" x14ac:dyDescent="0.25">
      <c r="A9" t="s">
        <v>20</v>
      </c>
      <c r="B9" s="5">
        <f>B7*B5*12</f>
      </c>
    </row>
    <row r="10" spans="1:2" x14ac:dyDescent="0.25">
      <c r="A10" t="s">
        <v>21</v>
      </c>
      <c r="B10" s="5">
        <f>B7*B5*12-B3*10000</f>
      </c>
    </row>
    <row r="12" spans="1:1" x14ac:dyDescent="0.25">
      <c r="A12" s="2" t="s">
        <v>22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FormatPr defaultRowHeight="15" outlineLevelRow="0" outlineLevelCol="0" x14ac:dyDescent="55"/>
  <cols>
    <col min="1" max="1" width="26" customWidth="1"/>
    <col min="2" max="2" width="18" customWidth="1"/>
    <col min="3" max="3" width="16" customWidth="1"/>
  </cols>
  <sheetData>
    <row r="1" spans="1:3" x14ac:dyDescent="0.25">
      <c r="A1" s="1" t="s">
        <v>23</v>
      </c>
      <c r="B1" s="1"/>
      <c r="C1" s="1"/>
    </row>
    <row r="3" spans="1:3" x14ac:dyDescent="0.25">
      <c r="A3" s="7" t="s">
        <v>24</v>
      </c>
      <c r="B3" s="7" t="s">
        <v>25</v>
      </c>
      <c r="C3" s="7" t="s">
        <v>26</v>
      </c>
    </row>
    <row r="4" spans="1:3" x14ac:dyDescent="0.25">
      <c r="A4" s="3" t="s">
        <v>27</v>
      </c>
      <c r="B4" s="4">
        <v>68000</v>
      </c>
      <c r="C4" s="3" t="s">
        <v>28</v>
      </c>
    </row>
    <row r="5" spans="1:3" x14ac:dyDescent="0.25">
      <c r="A5" s="3" t="s">
        <v>29</v>
      </c>
      <c r="B5" s="4">
        <v>67000</v>
      </c>
      <c r="C5" s="3" t="s">
        <v>28</v>
      </c>
    </row>
    <row r="6" spans="1:3" x14ac:dyDescent="0.25">
      <c r="A6" s="3" t="s">
        <v>30</v>
      </c>
      <c r="B6" s="4">
        <v>72000</v>
      </c>
      <c r="C6" s="3" t="s">
        <v>28</v>
      </c>
    </row>
    <row r="7" spans="1:3" x14ac:dyDescent="0.25">
      <c r="A7" s="3" t="s">
        <v>31</v>
      </c>
      <c r="B7" s="4">
        <v>73000</v>
      </c>
      <c r="C7" s="3" t="s">
        <v>32</v>
      </c>
    </row>
    <row r="8" spans="1:3" x14ac:dyDescent="0.25">
      <c r="A8" s="3" t="s">
        <v>33</v>
      </c>
      <c r="B8" s="4">
        <v>75000</v>
      </c>
      <c r="C8" s="3" t="s">
        <v>28</v>
      </c>
    </row>
    <row r="9" spans="1:3" x14ac:dyDescent="0.25">
      <c r="A9" s="3" t="s">
        <v>34</v>
      </c>
      <c r="B9" s="4">
        <v>75000</v>
      </c>
      <c r="C9" s="3" t="s">
        <v>28</v>
      </c>
    </row>
    <row r="13" spans="1:2" x14ac:dyDescent="0.25">
      <c r="A13" t="s">
        <v>35</v>
      </c>
      <c r="B13" s="8">
        <f>COUNTA(A4:A11)</f>
      </c>
    </row>
    <row r="14" spans="1:2" x14ac:dyDescent="0.25">
      <c r="A14" t="s">
        <v>36</v>
      </c>
      <c r="B14" s="8">
        <f>COUNTIF(C4:C11,"入居")</f>
      </c>
    </row>
    <row r="15" spans="1:2" x14ac:dyDescent="0.25">
      <c r="A15" t="s">
        <v>37</v>
      </c>
      <c r="B15" s="6">
        <f>B14/B13</f>
      </c>
    </row>
    <row r="16" spans="1:2" x14ac:dyDescent="0.25">
      <c r="A16" t="s">
        <v>38</v>
      </c>
      <c r="B16" s="5">
        <f>SUM(B4:B11)</f>
      </c>
    </row>
    <row r="17" spans="1:2" x14ac:dyDescent="0.25">
      <c r="A17" t="s">
        <v>39</v>
      </c>
      <c r="B17" s="5">
        <f>SUMIF(C4:C11,"入居",B4:B11)</f>
      </c>
    </row>
    <row r="18" spans="1:2" x14ac:dyDescent="0.25">
      <c r="A18" t="s">
        <v>40</v>
      </c>
      <c r="B18" s="5">
        <f>B17*12</f>
      </c>
    </row>
    <row r="20" spans="1:1" x14ac:dyDescent="0.25">
      <c r="A20" s="2" t="s">
        <v>41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FormatPr defaultRowHeight="15" outlineLevelRow="0" outlineLevelCol="0" x14ac:dyDescent="55"/>
  <cols>
    <col min="1" max="1" width="26" customWidth="1"/>
    <col min="2" max="2" width="18" customWidth="1"/>
    <col min="3" max="3" width="16" customWidth="1"/>
  </cols>
  <sheetData>
    <row r="1" spans="1:3" x14ac:dyDescent="0.25">
      <c r="A1" s="1" t="s">
        <v>42</v>
      </c>
      <c r="B1" s="1"/>
      <c r="C1" s="1"/>
    </row>
    <row r="3" spans="1:2" x14ac:dyDescent="0.25">
      <c r="A3" t="s">
        <v>43</v>
      </c>
      <c r="B3" s="3">
        <v>4000</v>
      </c>
    </row>
    <row r="5" spans="1:2" x14ac:dyDescent="0.25">
      <c r="A5" t="s">
        <v>44</v>
      </c>
      <c r="B5" s="5">
        <f>B3*10000*0.03+60000</f>
      </c>
    </row>
    <row r="6" spans="1:2" x14ac:dyDescent="0.25">
      <c r="A6" t="s">
        <v>45</v>
      </c>
      <c r="B6" s="5">
        <f>B5*1.1</f>
      </c>
    </row>
    <row r="8" spans="1:1" x14ac:dyDescent="0.25">
      <c r="A8" s="2" t="s">
        <v>46</v>
      </c>
    </row>
    <row r="9" spans="1:1" x14ac:dyDescent="0.25">
      <c r="A9" s="2" t="s">
        <v>47</v>
      </c>
    </row>
    <row r="10" spans="1:1" x14ac:dyDescent="0.25">
      <c r="A10" s="2" t="s">
        <v>48</v>
      </c>
    </row>
    <row r="12" spans="1:2" x14ac:dyDescent="0.25">
      <c r="A12" t="s">
        <v>49</v>
      </c>
      <c r="B12" s="4">
        <v>100000</v>
      </c>
    </row>
    <row r="13" spans="1:2" x14ac:dyDescent="0.25">
      <c r="A13" t="s">
        <v>50</v>
      </c>
      <c r="B13" s="5">
        <f>B12*1.1</f>
      </c>
    </row>
    <row r="15" spans="1:1" x14ac:dyDescent="0.25">
      <c r="A15" s="2" t="s">
        <v>51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使い方</vt:lpstr>
      <vt:lpstr>①収支・利回り</vt:lpstr>
      <vt:lpstr>②ローン返済</vt:lpstr>
      <vt:lpstr>③レントロール集計</vt:lpstr>
      <vt:lpstr>④仲介手数料速算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不動産AI総合研究所</dc:creator>
  <dc:title/>
  <dc:subject/>
  <dc:description/>
  <cp:keywords/>
  <cp:category/>
  <cp:lastModifiedBy>Unknown</cp:lastModifiedBy>
  <dcterms:created xsi:type="dcterms:W3CDTF">2026-08-15T11:48:49Z</dcterms:created>
  <dcterms:modified xsi:type="dcterms:W3CDTF">2026-08-15T11:48:49Z</dcterms:modified>
</cp:coreProperties>
</file>